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" yWindow="80" windowWidth="15530" windowHeight="8580" activeTab="0"/>
  </bookViews>
  <sheets>
    <sheet name="계산표" sheetId="1" r:id="rId1"/>
    <sheet name="Formul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<sst xmlns="http://schemas.openxmlformats.org/spreadsheetml/2006/main" count="77" uniqueCount="41">
  <si>
    <t>per year</t>
  </si>
  <si>
    <t>C(V)1 = t = C - (V.i)</t>
  </si>
  <si>
    <t>Monthly Payment = C</t>
  </si>
  <si>
    <t>PV=C.a(1;n;i)</t>
  </si>
  <si>
    <t>C(V)p = t* (1+i)^(p-1)</t>
  </si>
  <si>
    <t>PV, n, i</t>
  </si>
  <si>
    <t>first amortization: C(V)1 = t</t>
  </si>
  <si>
    <t>Total amortized after p payments</t>
  </si>
  <si>
    <t>Principal portion at p payments</t>
  </si>
  <si>
    <t>TC(V)p=t* ((1+i)^p-1)/i</t>
  </si>
  <si>
    <t>p</t>
  </si>
  <si>
    <t>i</t>
  </si>
  <si>
    <t>n</t>
  </si>
  <si>
    <t>PV</t>
  </si>
  <si>
    <t>Total Interest paid after p payment</t>
  </si>
  <si>
    <t>TC(i)p = p*C-TC(V)p</t>
  </si>
  <si>
    <t>Yearly Payment = C*12</t>
  </si>
  <si>
    <t>Loan Balance after p payments</t>
  </si>
  <si>
    <t>rate 2</t>
  </si>
  <si>
    <t>rate 3</t>
  </si>
  <si>
    <t>rate 1</t>
  </si>
  <si>
    <r>
      <t xml:space="preserve">DO NOT TOUCH RED, </t>
    </r>
    <r>
      <rPr>
        <b/>
        <sz val="10"/>
        <color indexed="21"/>
        <rFont val="Arial"/>
        <family val="2"/>
      </rPr>
      <t xml:space="preserve">GREEN, </t>
    </r>
    <r>
      <rPr>
        <b/>
        <sz val="10"/>
        <color indexed="16"/>
        <rFont val="Arial"/>
        <family val="2"/>
      </rPr>
      <t>BROWN</t>
    </r>
    <r>
      <rPr>
        <b/>
        <sz val="10"/>
        <color indexed="10"/>
        <rFont val="Arial"/>
        <family val="2"/>
      </rPr>
      <t xml:space="preserve"> or </t>
    </r>
    <r>
      <rPr>
        <b/>
        <sz val="10"/>
        <color indexed="1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letters!</t>
    </r>
  </si>
  <si>
    <t>Mortgage payment &amp; Amortization Table</t>
  </si>
  <si>
    <t>Loan Amount  융자 총액</t>
  </si>
  <si>
    <t>Rate 2  이자율 2</t>
  </si>
  <si>
    <t>Rate 3 이자율 3</t>
  </si>
  <si>
    <t>융자 월 상환금과 원금 상환 계산표</t>
  </si>
  <si>
    <t xml:space="preserve">         노란 바탕난에 융자금, 상환 연수, 이자율 (3개까지), </t>
  </si>
  <si>
    <t xml:space="preserve">           calculate paid principal, at yellow background cell and press enter key.</t>
  </si>
  <si>
    <t xml:space="preserve">          Fill with Loan Amount, Term (years), rates (up to 3), the month to </t>
  </si>
  <si>
    <t xml:space="preserve">                원금 상환을 알고 싶은 개월을 채워 넣고 엔터키를 누르시요.</t>
  </si>
  <si>
    <t>Loan $$$  융자액</t>
  </si>
  <si>
    <t>Rate/year     1, 2, 3 (%) 이자율</t>
  </si>
  <si>
    <t>아래의 해답은 자동 계산이니 절대 건드리지 마시요.</t>
  </si>
  <si>
    <t>월부금</t>
  </si>
  <si>
    <t>연 상환금</t>
  </si>
  <si>
    <t>p 달까지 갚은 원금</t>
  </si>
  <si>
    <r>
      <t>principal paid after</t>
    </r>
    <r>
      <rPr>
        <b/>
        <sz val="10"/>
        <color indexed="12"/>
        <rFont val="Arial"/>
        <family val="2"/>
      </rPr>
      <t xml:space="preserve">      (p</t>
    </r>
    <r>
      <rPr>
        <b/>
        <vertAlign val="subscript"/>
        <sz val="10"/>
        <color indexed="12"/>
        <rFont val="Arial"/>
        <family val="2"/>
      </rPr>
      <t>th</t>
    </r>
    <r>
      <rPr>
        <b/>
        <sz val="10"/>
        <color indexed="12"/>
        <rFont val="Arial"/>
        <family val="2"/>
      </rPr>
      <t xml:space="preserve"> month)      원금 상환 (몇번째 달: p)</t>
    </r>
  </si>
  <si>
    <t>Paid principal after p payments</t>
  </si>
  <si>
    <t>남은 융자금</t>
  </si>
  <si>
    <t>Term (Yrs) 총기간 (년)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</si>
</sst>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"/>
    <numFmt numFmtId="166" formatCode="&quot;$&quot;#,##0.0000"/>
  </numFmts>
  <fonts count="52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0"/>
      <name val="Arial"/>
      <family val="0"/>
    </font>
    <font>
      <b/>
      <sz val="10"/>
      <color indexed="63"/>
      <name val="Arial"/>
      <family val="2"/>
    </font>
    <font>
      <b/>
      <sz val="10"/>
      <color indexed="21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vertAlign val="subscript"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ck"/>
      <right style="thick"/>
      <top style="thick"/>
      <bottom style="thick"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 style="double">
        <color indexed="10"/>
      </right>
      <top style="thick">
        <color indexed="16"/>
      </top>
      <bottom style="thick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165" fontId="8" fillId="0" borderId="17" xfId="0" applyNumberFormat="1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164" fontId="8" fillId="0" borderId="17" xfId="0" applyNumberFormat="1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0" fontId="8" fillId="0" borderId="0" xfId="0" applyNumberFormat="1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165" fontId="8" fillId="0" borderId="21" xfId="0" applyNumberFormat="1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/>
      <protection/>
    </xf>
    <xf numFmtId="165" fontId="6" fillId="0" borderId="12" xfId="0" applyNumberFormat="1" applyFont="1" applyBorder="1" applyAlignment="1" applyProtection="1">
      <alignment horizontal="center"/>
      <protection/>
    </xf>
    <xf numFmtId="165" fontId="5" fillId="33" borderId="27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5" fillId="33" borderId="27" xfId="0" applyNumberFormat="1" applyFont="1" applyFill="1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Border="1" applyAlignment="1" applyProtection="1">
      <alignment/>
      <protection/>
    </xf>
    <xf numFmtId="165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65" fontId="6" fillId="34" borderId="23" xfId="0" applyNumberFormat="1" applyFont="1" applyFill="1" applyBorder="1" applyAlignment="1" applyProtection="1">
      <alignment/>
      <protection/>
    </xf>
    <xf numFmtId="165" fontId="12" fillId="34" borderId="28" xfId="0" applyNumberFormat="1" applyFont="1" applyFill="1" applyBorder="1" applyAlignment="1" applyProtection="1">
      <alignment/>
      <protection/>
    </xf>
    <xf numFmtId="165" fontId="11" fillId="34" borderId="29" xfId="0" applyNumberFormat="1" applyFont="1" applyFill="1" applyBorder="1" applyAlignment="1" applyProtection="1">
      <alignment/>
      <protection/>
    </xf>
    <xf numFmtId="0" fontId="14" fillId="0" borderId="23" xfId="0" applyFont="1" applyBorder="1" applyAlignment="1">
      <alignment/>
    </xf>
    <xf numFmtId="0" fontId="15" fillId="0" borderId="23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7" fillId="0" borderId="23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1752600</xdr:colOff>
      <xdr:row>7</xdr:row>
      <xdr:rowOff>114300</xdr:rowOff>
    </xdr:from>
    <xdr:to>
      <xdr:col>2</xdr:col>
      <xdr:colOff>1905000</xdr:colOff>
      <xdr:row>7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2019300" y="1933575"/>
          <a:ext cx="1428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1752600</xdr:colOff>
      <xdr:row>8</xdr:row>
      <xdr:rowOff>114300</xdr:rowOff>
    </xdr:from>
    <xdr:to>
      <xdr:col>2</xdr:col>
      <xdr:colOff>1905000</xdr:colOff>
      <xdr:row>8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2019300" y="2162175"/>
          <a:ext cx="1428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1752600</xdr:colOff>
      <xdr:row>9</xdr:row>
      <xdr:rowOff>114300</xdr:rowOff>
    </xdr:from>
    <xdr:to>
      <xdr:col>2</xdr:col>
      <xdr:colOff>1905000</xdr:colOff>
      <xdr:row>9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2019300" y="2390775"/>
          <a:ext cx="1428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25" zoomScaleNormal="125" zoomScalePageLayoutView="0" workbookViewId="0" topLeftCell="A3">
      <selection activeCell="J7" sqref="J7"/>
    </sheetView>
  </sheetViews>
  <sheetFormatPr defaultColWidth="9.140625" defaultRowHeight="12.75"/>
  <cols>
    <col min="1" max="1" width="2.57421875" style="0" customWidth="1"/>
    <col min="2" max="2" width="1.421875" style="0" customWidth="1"/>
    <col min="3" max="3" width="29.140625" style="0" customWidth="1"/>
    <col min="4" max="4" width="14.421875" style="0" customWidth="1"/>
    <col min="5" max="5" width="13.28125" style="0" customWidth="1"/>
    <col min="6" max="6" width="12.421875" style="0" customWidth="1"/>
    <col min="7" max="7" width="14.57421875" style="0" customWidth="1"/>
    <col min="8" max="8" width="1.421875" style="0" customWidth="1"/>
    <col min="9" max="9" width="2.421875" style="0" customWidth="1"/>
  </cols>
  <sheetData>
    <row r="1" ht="19.5">
      <c r="C1" s="4" t="s">
        <v>22</v>
      </c>
    </row>
    <row r="2" ht="15">
      <c r="C2" s="56" t="s">
        <v>26</v>
      </c>
    </row>
    <row r="3" ht="12.75">
      <c r="C3" s="5" t="s">
        <v>27</v>
      </c>
    </row>
    <row r="4" ht="12.75">
      <c r="C4" s="5" t="s">
        <v>30</v>
      </c>
    </row>
    <row r="5" ht="12.75">
      <c r="C5" s="5" t="s">
        <v>29</v>
      </c>
    </row>
    <row r="6" ht="13.5" thickBot="1">
      <c r="C6" s="5" t="s">
        <v>28</v>
      </c>
    </row>
    <row r="7" spans="3:7" ht="57" customHeight="1" thickBot="1" thickTop="1">
      <c r="C7" s="5"/>
      <c r="D7" s="7" t="s">
        <v>31</v>
      </c>
      <c r="E7" s="7" t="s">
        <v>40</v>
      </c>
      <c r="F7" s="7" t="s">
        <v>32</v>
      </c>
      <c r="G7" s="67" t="s">
        <v>37</v>
      </c>
    </row>
    <row r="8" spans="2:7" ht="18" customHeight="1" thickBot="1" thickTop="1">
      <c r="B8" s="6"/>
      <c r="C8" s="53" t="s">
        <v>23</v>
      </c>
      <c r="D8" s="47">
        <v>1000000</v>
      </c>
      <c r="E8" s="48">
        <v>30</v>
      </c>
      <c r="F8" s="51">
        <v>0.069</v>
      </c>
      <c r="G8" s="48">
        <v>120</v>
      </c>
    </row>
    <row r="9" spans="2:7" ht="18" customHeight="1" thickBot="1" thickTop="1">
      <c r="B9" s="6"/>
      <c r="C9" s="54" t="s">
        <v>24</v>
      </c>
      <c r="D9" s="49"/>
      <c r="E9" s="50"/>
      <c r="F9" s="51">
        <v>0.07</v>
      </c>
      <c r="G9" s="50"/>
    </row>
    <row r="10" spans="2:7" ht="18" customHeight="1" thickBot="1" thickTop="1">
      <c r="B10" s="6"/>
      <c r="C10" s="55" t="s">
        <v>25</v>
      </c>
      <c r="D10" s="49"/>
      <c r="E10" s="50"/>
      <c r="F10" s="51">
        <v>0.06</v>
      </c>
      <c r="G10" s="50"/>
    </row>
    <row r="11" ht="9" customHeight="1" thickTop="1"/>
    <row r="12" spans="3:7" ht="15">
      <c r="C12" s="57" t="s">
        <v>33</v>
      </c>
      <c r="D12" s="58"/>
      <c r="E12" s="58"/>
      <c r="F12" s="58"/>
      <c r="G12" s="58"/>
    </row>
    <row r="13" spans="3:7" ht="13.5" thickBot="1">
      <c r="C13" s="59" t="s">
        <v>21</v>
      </c>
      <c r="D13" s="60"/>
      <c r="E13" s="61"/>
      <c r="F13" s="58"/>
      <c r="G13" s="58"/>
    </row>
    <row r="14" spans="1:7" ht="15" customHeight="1" thickBot="1" thickTop="1">
      <c r="A14" s="9"/>
      <c r="B14" s="10"/>
      <c r="C14" s="11"/>
      <c r="E14" s="46" t="s">
        <v>20</v>
      </c>
      <c r="F14" s="52" t="s">
        <v>18</v>
      </c>
      <c r="G14" s="45" t="s">
        <v>19</v>
      </c>
    </row>
    <row r="15" spans="1:7" ht="13.5" thickBot="1" thickTop="1">
      <c r="A15" s="9"/>
      <c r="B15" s="15"/>
      <c r="C15" s="41" t="s">
        <v>2</v>
      </c>
      <c r="D15" s="65" t="s">
        <v>34</v>
      </c>
      <c r="E15" s="62">
        <f>Formula!D10</f>
        <v>6586.001325876332</v>
      </c>
      <c r="F15" s="63">
        <f>Formula!D19</f>
        <v>6653.0249517918255</v>
      </c>
      <c r="G15" s="64">
        <f>Formula!D28</f>
        <v>5995.505251527588</v>
      </c>
    </row>
    <row r="16" spans="1:7" ht="13.5" thickBot="1" thickTop="1">
      <c r="A16" s="9"/>
      <c r="B16" s="15"/>
      <c r="C16" s="41" t="s">
        <v>16</v>
      </c>
      <c r="D16" s="65" t="s">
        <v>35</v>
      </c>
      <c r="E16" s="62">
        <f>Formula!D11</f>
        <v>79032.01591051598</v>
      </c>
      <c r="F16" s="63">
        <f>Formula!D20</f>
        <v>79836.2994215019</v>
      </c>
      <c r="G16" s="64">
        <f>Formula!D29</f>
        <v>71946.06301833106</v>
      </c>
    </row>
    <row r="17" spans="1:7" ht="13.5" thickBot="1" thickTop="1">
      <c r="A17" s="9"/>
      <c r="B17" s="15"/>
      <c r="C17" s="68" t="s">
        <v>38</v>
      </c>
      <c r="D17" s="66" t="s">
        <v>36</v>
      </c>
      <c r="E17" s="62">
        <f>Formula!D14</f>
        <v>143905.55877173293</v>
      </c>
      <c r="F17" s="63">
        <f>Formula!D23</f>
        <v>141876.16593577215</v>
      </c>
      <c r="G17" s="64">
        <f>Formula!D32</f>
        <v>163142.75036273792</v>
      </c>
    </row>
    <row r="18" spans="1:7" ht="13.5" thickBot="1" thickTop="1">
      <c r="A18" s="9"/>
      <c r="B18" s="15"/>
      <c r="C18" s="41" t="s">
        <v>17</v>
      </c>
      <c r="D18" s="65" t="s">
        <v>39</v>
      </c>
      <c r="E18" s="62">
        <f>D8-E17</f>
        <v>856094.441228267</v>
      </c>
      <c r="F18" s="63">
        <f>D8-F17</f>
        <v>858123.8340642279</v>
      </c>
      <c r="G18" s="64">
        <f>D8-G17</f>
        <v>836857.2496372621</v>
      </c>
    </row>
    <row r="19" spans="1:7" ht="8.25" customHeight="1" thickBot="1" thickTop="1">
      <c r="A19" s="9"/>
      <c r="B19" s="42"/>
      <c r="C19" s="43"/>
      <c r="D19" s="43"/>
      <c r="E19" s="43"/>
      <c r="F19" s="43"/>
      <c r="G19" s="44"/>
    </row>
    <row r="20" ht="12.75" thickTop="1"/>
    <row r="21" ht="12.75">
      <c r="C21" s="8"/>
    </row>
  </sheetData>
  <sheetProtection/>
  <printOptions/>
  <pageMargins left="0.75" right="0.75" top="1" bottom="1" header="0.5" footer="0.5"/>
  <pageSetup horizontalDpi="300" verticalDpi="300" orientation="portrait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5"/>
  <sheetViews>
    <sheetView zoomScalePageLayoutView="0" workbookViewId="0" topLeftCell="A1">
      <selection activeCell="C5" sqref="C5:E5"/>
    </sheetView>
  </sheetViews>
  <sheetFormatPr defaultColWidth="9.140625" defaultRowHeight="12.75"/>
  <cols>
    <col min="1" max="2" width="4.28125" style="0" customWidth="1"/>
    <col min="3" max="3" width="25.8515625" style="0" customWidth="1"/>
    <col min="4" max="4" width="13.7109375" style="0" customWidth="1"/>
    <col min="5" max="5" width="12.57421875" style="0" customWidth="1"/>
    <col min="6" max="6" width="10.8515625" style="0" customWidth="1"/>
    <col min="7" max="7" width="17.421875" style="0" customWidth="1"/>
  </cols>
  <sheetData>
    <row r="3" spans="4:7" ht="13.5" customHeight="1" thickBot="1">
      <c r="D3" s="1"/>
      <c r="E3" s="2"/>
      <c r="F3" s="3"/>
      <c r="G3" s="2"/>
    </row>
    <row r="4" spans="1:7" ht="12.75" customHeight="1" thickTop="1">
      <c r="A4" s="9"/>
      <c r="B4" s="10"/>
      <c r="C4" s="11"/>
      <c r="D4" s="12"/>
      <c r="E4" s="11"/>
      <c r="F4" s="13"/>
      <c r="G4" s="14"/>
    </row>
    <row r="5" spans="1:7" ht="12.75" customHeight="1" thickBot="1">
      <c r="A5" s="9"/>
      <c r="B5" s="15"/>
      <c r="C5" s="16" t="s">
        <v>21</v>
      </c>
      <c r="D5" s="17"/>
      <c r="E5" s="18"/>
      <c r="F5" s="19"/>
      <c r="G5" s="20"/>
    </row>
    <row r="6" spans="1:7" ht="12.75" customHeight="1" thickBot="1" thickTop="1">
      <c r="A6" s="9"/>
      <c r="B6" s="15"/>
      <c r="C6" s="21" t="s">
        <v>5</v>
      </c>
      <c r="D6" s="22">
        <f>계산표!$D$8</f>
        <v>1000000</v>
      </c>
      <c r="E6" s="23">
        <f>계산표!E$8*12</f>
        <v>360</v>
      </c>
      <c r="F6" s="24">
        <f>+계산표!F8/12</f>
        <v>0.005750000000000001</v>
      </c>
      <c r="G6" s="25">
        <f>계산표!G$8</f>
        <v>120</v>
      </c>
    </row>
    <row r="7" spans="1:7" ht="12.75" customHeight="1" thickBot="1" thickTop="1">
      <c r="A7" s="9"/>
      <c r="B7" s="15"/>
      <c r="C7" s="26"/>
      <c r="D7" s="22">
        <f>계산표!$D$8</f>
        <v>1000000</v>
      </c>
      <c r="E7" s="23">
        <f>계산표!E$8*12</f>
        <v>360</v>
      </c>
      <c r="F7" s="24">
        <f>+계산표!F9/12</f>
        <v>0.005833333333333334</v>
      </c>
      <c r="G7" s="25">
        <f>계산표!G$8</f>
        <v>120</v>
      </c>
    </row>
    <row r="8" spans="1:7" ht="12.75" customHeight="1" thickTop="1">
      <c r="A8" s="9"/>
      <c r="B8" s="15"/>
      <c r="C8" s="26"/>
      <c r="D8" s="22">
        <f>계산표!$D$8</f>
        <v>1000000</v>
      </c>
      <c r="E8" s="23">
        <f>계산표!E$8*12</f>
        <v>360</v>
      </c>
      <c r="F8" s="24">
        <f>+계산표!F10/12</f>
        <v>0.005</v>
      </c>
      <c r="G8" s="25">
        <f>계산표!G$8</f>
        <v>120</v>
      </c>
    </row>
    <row r="9" spans="1:7" ht="12.75" customHeight="1">
      <c r="A9" s="9"/>
      <c r="B9" s="15"/>
      <c r="C9" s="26"/>
      <c r="D9" s="27" t="s">
        <v>13</v>
      </c>
      <c r="E9" s="28" t="s">
        <v>12</v>
      </c>
      <c r="F9" s="29" t="s">
        <v>11</v>
      </c>
      <c r="G9" s="30" t="s">
        <v>10</v>
      </c>
    </row>
    <row r="10" spans="1:7" ht="12.75" customHeight="1">
      <c r="A10" s="9"/>
      <c r="B10" s="15"/>
      <c r="C10" s="26" t="s">
        <v>2</v>
      </c>
      <c r="D10" s="31">
        <f>+$D6*((1+F6)^($E6))*(F6)/((1+F6)^$E6-1)</f>
        <v>6586.001325876332</v>
      </c>
      <c r="E10" s="32"/>
      <c r="F10" s="32" t="s">
        <v>3</v>
      </c>
      <c r="G10" s="33"/>
    </row>
    <row r="11" spans="1:7" ht="12.75" customHeight="1">
      <c r="A11" s="9"/>
      <c r="B11" s="15"/>
      <c r="C11" s="26" t="s">
        <v>0</v>
      </c>
      <c r="D11" s="31">
        <f>D10*12</f>
        <v>79032.01591051598</v>
      </c>
      <c r="E11" s="32"/>
      <c r="F11" s="32"/>
      <c r="G11" s="33"/>
    </row>
    <row r="12" spans="1:7" ht="12.75" customHeight="1">
      <c r="A12" s="9"/>
      <c r="B12" s="15"/>
      <c r="C12" s="26" t="s">
        <v>6</v>
      </c>
      <c r="D12" s="31">
        <f>+D10-(계산표!$D8*F6)</f>
        <v>836.0013258763311</v>
      </c>
      <c r="E12" s="32"/>
      <c r="F12" s="32" t="s">
        <v>1</v>
      </c>
      <c r="G12" s="33"/>
    </row>
    <row r="13" spans="1:7" ht="12.75" customHeight="1">
      <c r="A13" s="9"/>
      <c r="B13" s="15"/>
      <c r="C13" s="26" t="s">
        <v>8</v>
      </c>
      <c r="D13" s="31">
        <f>+D12*(1+F6)^($G6-1)</f>
        <v>1653.948087311753</v>
      </c>
      <c r="E13" s="32"/>
      <c r="F13" s="32" t="s">
        <v>4</v>
      </c>
      <c r="G13" s="33"/>
    </row>
    <row r="14" spans="1:7" ht="12.75" customHeight="1">
      <c r="A14" s="9"/>
      <c r="B14" s="15"/>
      <c r="C14" s="26" t="s">
        <v>7</v>
      </c>
      <c r="D14" s="31">
        <f>+D12*((1+F6)^G6-1)/F6</f>
        <v>143905.55877173293</v>
      </c>
      <c r="E14" s="32"/>
      <c r="F14" s="32" t="s">
        <v>9</v>
      </c>
      <c r="G14" s="33"/>
    </row>
    <row r="15" spans="1:7" ht="12.75" customHeight="1" thickBot="1">
      <c r="A15" s="9"/>
      <c r="B15" s="15"/>
      <c r="C15" s="34" t="s">
        <v>14</v>
      </c>
      <c r="D15" s="35">
        <f>+G6*D10-D14</f>
        <v>646414.6003334268</v>
      </c>
      <c r="E15" s="36"/>
      <c r="F15" s="36" t="s">
        <v>15</v>
      </c>
      <c r="G15" s="37"/>
    </row>
    <row r="16" spans="1:7" ht="12.75" customHeight="1" thickBot="1" thickTop="1">
      <c r="A16" s="9"/>
      <c r="B16" s="15"/>
      <c r="C16" s="38" t="s">
        <v>18</v>
      </c>
      <c r="D16" s="39"/>
      <c r="E16" s="38"/>
      <c r="F16" s="38"/>
      <c r="G16" s="40"/>
    </row>
    <row r="17" spans="1:7" ht="12.75" customHeight="1" thickTop="1">
      <c r="A17" s="9"/>
      <c r="B17" s="15"/>
      <c r="C17" s="21" t="s">
        <v>5</v>
      </c>
      <c r="D17" s="22">
        <f>$D7</f>
        <v>1000000</v>
      </c>
      <c r="E17" s="23">
        <f>E7</f>
        <v>360</v>
      </c>
      <c r="F17" s="24">
        <f>F7</f>
        <v>0.005833333333333334</v>
      </c>
      <c r="G17" s="25">
        <f>G7</f>
        <v>120</v>
      </c>
    </row>
    <row r="18" spans="1:7" ht="12.75" customHeight="1">
      <c r="A18" s="9"/>
      <c r="B18" s="15"/>
      <c r="C18" s="26"/>
      <c r="D18" s="27" t="s">
        <v>13</v>
      </c>
      <c r="E18" s="28" t="s">
        <v>12</v>
      </c>
      <c r="F18" s="29" t="s">
        <v>11</v>
      </c>
      <c r="G18" s="30" t="s">
        <v>10</v>
      </c>
    </row>
    <row r="19" spans="1:7" ht="12.75" customHeight="1">
      <c r="A19" s="9"/>
      <c r="B19" s="15"/>
      <c r="C19" s="26" t="s">
        <v>2</v>
      </c>
      <c r="D19" s="31">
        <f>+$D17*((1+F17)^($E17))*(F17)/((1+F17)^$E17-1)</f>
        <v>6653.0249517918255</v>
      </c>
      <c r="E19" s="32"/>
      <c r="F19" s="32" t="s">
        <v>3</v>
      </c>
      <c r="G19" s="33"/>
    </row>
    <row r="20" spans="1:7" ht="12.75" customHeight="1">
      <c r="A20" s="9"/>
      <c r="B20" s="15"/>
      <c r="C20" s="26" t="s">
        <v>0</v>
      </c>
      <c r="D20" s="31">
        <f>D19*12</f>
        <v>79836.2994215019</v>
      </c>
      <c r="E20" s="32"/>
      <c r="F20" s="32"/>
      <c r="G20" s="33"/>
    </row>
    <row r="21" spans="1:7" ht="12.75" customHeight="1">
      <c r="A21" s="9"/>
      <c r="B21" s="15"/>
      <c r="C21" s="26" t="s">
        <v>6</v>
      </c>
      <c r="D21" s="31">
        <f>+D19-($D8*F17)</f>
        <v>819.6916184584916</v>
      </c>
      <c r="E21" s="32"/>
      <c r="F21" s="32" t="s">
        <v>1</v>
      </c>
      <c r="G21" s="33"/>
    </row>
    <row r="22" spans="1:7" ht="12.75" customHeight="1">
      <c r="A22" s="9"/>
      <c r="B22" s="15"/>
      <c r="C22" s="26" t="s">
        <v>8</v>
      </c>
      <c r="D22" s="31">
        <f>+D21*(1+F17)^($G17-1)</f>
        <v>1637.7490502904682</v>
      </c>
      <c r="E22" s="32"/>
      <c r="F22" s="32" t="s">
        <v>4</v>
      </c>
      <c r="G22" s="33"/>
    </row>
    <row r="23" spans="1:7" ht="12.75" customHeight="1">
      <c r="A23" s="9"/>
      <c r="B23" s="15"/>
      <c r="C23" s="26" t="s">
        <v>7</v>
      </c>
      <c r="D23" s="31">
        <f>+D21*((1+F17)^G17-1)/F17</f>
        <v>141876.16593577215</v>
      </c>
      <c r="E23" s="32"/>
      <c r="F23" s="32" t="s">
        <v>9</v>
      </c>
      <c r="G23" s="33"/>
    </row>
    <row r="24" spans="1:7" ht="12.75" customHeight="1" thickBot="1">
      <c r="A24" s="9"/>
      <c r="B24" s="15"/>
      <c r="C24" s="34" t="s">
        <v>14</v>
      </c>
      <c r="D24" s="35">
        <f>+G17*D19-D23</f>
        <v>656486.8282792469</v>
      </c>
      <c r="E24" s="36"/>
      <c r="F24" s="36" t="s">
        <v>15</v>
      </c>
      <c r="G24" s="37"/>
    </row>
    <row r="25" spans="1:7" ht="12.75" customHeight="1" thickBot="1" thickTop="1">
      <c r="A25" s="9"/>
      <c r="B25" s="15"/>
      <c r="C25" s="38" t="s">
        <v>19</v>
      </c>
      <c r="D25" s="39"/>
      <c r="E25" s="38"/>
      <c r="F25" s="38"/>
      <c r="G25" s="40"/>
    </row>
    <row r="26" spans="1:7" ht="12.75" customHeight="1" thickTop="1">
      <c r="A26" s="9"/>
      <c r="B26" s="15"/>
      <c r="C26" s="21" t="s">
        <v>5</v>
      </c>
      <c r="D26" s="22">
        <f>D8</f>
        <v>1000000</v>
      </c>
      <c r="E26" s="23">
        <f>E8</f>
        <v>360</v>
      </c>
      <c r="F26" s="24">
        <f>F8</f>
        <v>0.005</v>
      </c>
      <c r="G26" s="25">
        <f>G8</f>
        <v>120</v>
      </c>
    </row>
    <row r="27" spans="1:7" ht="12.75" customHeight="1">
      <c r="A27" s="9"/>
      <c r="B27" s="15"/>
      <c r="C27" s="26"/>
      <c r="D27" s="27" t="s">
        <v>13</v>
      </c>
      <c r="E27" s="28" t="s">
        <v>12</v>
      </c>
      <c r="F27" s="29" t="s">
        <v>11</v>
      </c>
      <c r="G27" s="30" t="s">
        <v>10</v>
      </c>
    </row>
    <row r="28" spans="1:7" ht="12.75" customHeight="1">
      <c r="A28" s="9"/>
      <c r="B28" s="15"/>
      <c r="C28" s="26" t="s">
        <v>2</v>
      </c>
      <c r="D28" s="31">
        <f>+$D26*((1+F26)^($E26))*(F26)/((1+F26)^$E26-1)</f>
        <v>5995.505251527588</v>
      </c>
      <c r="E28" s="32"/>
      <c r="F28" s="32" t="s">
        <v>3</v>
      </c>
      <c r="G28" s="33"/>
    </row>
    <row r="29" spans="1:7" ht="12.75" customHeight="1">
      <c r="A29" s="9"/>
      <c r="B29" s="15"/>
      <c r="C29" s="26" t="s">
        <v>0</v>
      </c>
      <c r="D29" s="31">
        <f>D28*12</f>
        <v>71946.06301833106</v>
      </c>
      <c r="E29" s="32"/>
      <c r="F29" s="32"/>
      <c r="G29" s="33"/>
    </row>
    <row r="30" spans="1:7" ht="12.75" customHeight="1">
      <c r="A30" s="9"/>
      <c r="B30" s="15"/>
      <c r="C30" s="26" t="s">
        <v>6</v>
      </c>
      <c r="D30" s="31">
        <f>+D28-($D17*F26)</f>
        <v>995.5052515275884</v>
      </c>
      <c r="E30" s="32"/>
      <c r="F30" s="32" t="s">
        <v>1</v>
      </c>
      <c r="G30" s="33"/>
    </row>
    <row r="31" spans="1:7" ht="12.75" customHeight="1">
      <c r="A31" s="9"/>
      <c r="B31" s="15"/>
      <c r="C31" s="26" t="s">
        <v>8</v>
      </c>
      <c r="D31" s="31">
        <f>+D30*(1+F26)^($G26-1)</f>
        <v>1802.2079635236598</v>
      </c>
      <c r="E31" s="32"/>
      <c r="F31" s="32" t="s">
        <v>4</v>
      </c>
      <c r="G31" s="33"/>
    </row>
    <row r="32" spans="1:7" ht="12.75" customHeight="1">
      <c r="A32" s="9"/>
      <c r="B32" s="15"/>
      <c r="C32" s="26" t="s">
        <v>7</v>
      </c>
      <c r="D32" s="31">
        <f>+D30*((1+F26)^G26-1)/F26</f>
        <v>163142.75036273792</v>
      </c>
      <c r="E32" s="32"/>
      <c r="F32" s="32" t="s">
        <v>9</v>
      </c>
      <c r="G32" s="33"/>
    </row>
    <row r="33" spans="1:7" ht="12.75" customHeight="1" thickBot="1">
      <c r="A33" s="9"/>
      <c r="B33" s="15"/>
      <c r="C33" s="34" t="s">
        <v>14</v>
      </c>
      <c r="D33" s="35">
        <f>+G26*D28-D32</f>
        <v>556317.8798205727</v>
      </c>
      <c r="E33" s="36"/>
      <c r="F33" s="36" t="s">
        <v>15</v>
      </c>
      <c r="G33" s="37"/>
    </row>
    <row r="34" spans="1:7" ht="12.75" customHeight="1" thickTop="1">
      <c r="A34" s="9"/>
      <c r="B34" s="15"/>
      <c r="C34" s="38"/>
      <c r="D34" s="39"/>
      <c r="E34" s="38"/>
      <c r="F34" s="38"/>
      <c r="G34" s="40"/>
    </row>
    <row r="35" spans="1:7" ht="9" customHeight="1">
      <c r="A35" s="9"/>
      <c r="B35" s="15"/>
      <c r="C35" s="38"/>
      <c r="D35" s="39"/>
      <c r="E35" s="38"/>
      <c r="F35" s="38"/>
      <c r="G35" s="40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</dc:creator>
  <cp:keywords/>
  <dc:description/>
  <cp:lastModifiedBy>Kevin</cp:lastModifiedBy>
  <dcterms:created xsi:type="dcterms:W3CDTF">2007-08-13T23:20:52Z</dcterms:created>
  <dcterms:modified xsi:type="dcterms:W3CDTF">2016-07-26T05:26:38Z</dcterms:modified>
  <cp:category/>
  <cp:version/>
  <cp:contentType/>
  <cp:contentStatus/>
</cp:coreProperties>
</file>